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EA\Household Haz Waste\Waste Streams\Pharms\MN\"/>
    </mc:Choice>
  </mc:AlternateContent>
  <bookViews>
    <workbookView xWindow="0" yWindow="0" windowWidth="18690" windowHeight="8640"/>
  </bookViews>
  <sheets>
    <sheet name="Example County Cost Est. 2017" sheetId="1" r:id="rId1"/>
  </sheets>
  <definedNames>
    <definedName name="_xlnm.Print_Area" localSheetId="0">'Example County Cost Est. 2017'!#REF!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20" i="1" s="1"/>
  <c r="H21" i="1" s="1"/>
  <c r="K5" i="1"/>
  <c r="F24" i="1"/>
  <c r="J20" i="1" l="1"/>
  <c r="J21" i="1" s="1"/>
</calcChain>
</file>

<file path=xl/sharedStrings.xml><?xml version="1.0" encoding="utf-8"?>
<sst xmlns="http://schemas.openxmlformats.org/spreadsheetml/2006/main" count="65" uniqueCount="57">
  <si>
    <t>Vendor</t>
  </si>
  <si>
    <t>Invoice date</t>
  </si>
  <si>
    <t>YTD Total</t>
  </si>
  <si>
    <t xml:space="preserve">$                                   -   </t>
  </si>
  <si>
    <t xml:space="preserve"> </t>
  </si>
  <si>
    <t>(est. below)</t>
  </si>
  <si>
    <t>ULINE/Suply</t>
  </si>
  <si>
    <t>Grainger/Supply</t>
  </si>
  <si>
    <t>Apache Supply</t>
  </si>
  <si>
    <t>Barron Co/Disp</t>
  </si>
  <si>
    <t>25 hydrocodone/acetminphin 5/350 mg</t>
  </si>
  <si>
    <t>45 pills:</t>
  </si>
  <si>
    <t>SHAKE AND TOSS POUCHES</t>
  </si>
  <si>
    <t>Multi-site County</t>
  </si>
  <si>
    <t xml:space="preserve"> Single-site County</t>
  </si>
  <si>
    <t>DROP BOXES at Law Enforcement</t>
  </si>
  <si>
    <t>Labor</t>
  </si>
  <si>
    <t>Total annual cost</t>
  </si>
  <si>
    <t>Cost per pound</t>
  </si>
  <si>
    <t>Pharm weight/tons</t>
  </si>
  <si>
    <t>1094 hrs/yr x $75/hr=</t>
  </si>
  <si>
    <t>/11,440 lbs</t>
  </si>
  <si>
    <t>Total</t>
  </si>
  <si>
    <t>1/5&amp;11/17</t>
  </si>
  <si>
    <t>1/31/17 (2 trucks)</t>
  </si>
  <si>
    <t>inc's pkging</t>
  </si>
  <si>
    <t>low hours</t>
  </si>
  <si>
    <t>high hours</t>
  </si>
  <si>
    <t>Example of 2017 costs to operate a multi-site coordinated effort run by law enforcement</t>
  </si>
  <si>
    <t>Cost Comparison of Options for Managing Waste Household Pharmaceuticals in Minnesota</t>
  </si>
  <si>
    <t>365 hrs/yr x $75 hr=</t>
  </si>
  <si>
    <t>Using the cost example above:</t>
  </si>
  <si>
    <t>Disposal/supply/mileage</t>
  </si>
  <si>
    <t>Total Cost using shake &amp; toss pouches: 7207 lbs x $106 =</t>
  </si>
  <si>
    <r>
      <t>Total Cost of Law Enf. bin collection network  (</t>
    </r>
    <r>
      <rPr>
        <sz val="11"/>
        <color rgb="FF7030A0"/>
        <rFont val="Calibri"/>
        <family val="2"/>
        <scheme val="minor"/>
      </rPr>
      <t>high hour</t>
    </r>
    <r>
      <rPr>
        <sz val="11"/>
        <color theme="1"/>
        <rFont val="Calibri"/>
        <family val="2"/>
        <scheme val="minor"/>
      </rPr>
      <t>)=</t>
    </r>
  </si>
  <si>
    <r>
      <t>Law Enf. bin collection network  (</t>
    </r>
    <r>
      <rPr>
        <sz val="11"/>
        <color rgb="FF7030A0"/>
        <rFont val="Calibri"/>
        <family val="2"/>
        <scheme val="minor"/>
      </rPr>
      <t>low hour</t>
    </r>
    <r>
      <rPr>
        <sz val="11"/>
        <color theme="1"/>
        <rFont val="Calibri"/>
        <family val="2"/>
        <scheme val="minor"/>
      </rPr>
      <t>)=</t>
    </r>
  </si>
  <si>
    <r>
      <t xml:space="preserve">is subtracted because packaging weight is removed prior to using Pouches. The equivalent weight is 11,440 lbs x .63% = </t>
    </r>
    <r>
      <rPr>
        <b/>
        <sz val="11"/>
        <color theme="1"/>
        <rFont val="Calibri"/>
        <family val="2"/>
        <scheme val="minor"/>
      </rPr>
      <t>7,207</t>
    </r>
    <r>
      <rPr>
        <sz val="11"/>
        <color theme="1"/>
        <rFont val="Calibri"/>
        <family val="2"/>
        <scheme val="minor"/>
      </rPr>
      <t xml:space="preserve"> lbs disposed</t>
    </r>
  </si>
  <si>
    <r>
      <t xml:space="preserve">5.72 tons x 2,000 lbs/ton = </t>
    </r>
    <r>
      <rPr>
        <b/>
        <sz val="11"/>
        <color theme="1"/>
        <rFont val="Calibri"/>
        <family val="2"/>
        <scheme val="minor"/>
      </rPr>
      <t>11,440</t>
    </r>
    <r>
      <rPr>
        <sz val="11"/>
        <color theme="1"/>
        <rFont val="Calibri"/>
        <family val="2"/>
        <scheme val="minor"/>
      </rPr>
      <t xml:space="preserve"> pounds disposed in above example. For calculating the equivalent pounds in Pouches, 37% of the weight </t>
    </r>
  </si>
  <si>
    <r>
      <t xml:space="preserve">~28 Deterra bags to dispose of 1lb x $3.80/pouch = </t>
    </r>
    <r>
      <rPr>
        <b/>
        <sz val="11"/>
        <color rgb="FFC00000"/>
        <rFont val="Calibri"/>
        <family val="2"/>
        <scheme val="minor"/>
      </rPr>
      <t>$106/lb</t>
    </r>
  </si>
  <si>
    <t>Supplies²</t>
  </si>
  <si>
    <t>Mileage³</t>
  </si>
  <si>
    <r>
      <t>Disposal Cost</t>
    </r>
    <r>
      <rPr>
        <b/>
        <sz val="11"/>
        <color theme="1"/>
        <rFont val="Calibri"/>
        <family val="2"/>
      </rPr>
      <t>¹</t>
    </r>
  </si>
  <si>
    <t>¹Some Law Enf. has access to free disposal</t>
  </si>
  <si>
    <t>²supplies = box liners</t>
  </si>
  <si>
    <t>³Mileage= 170 mi RT x $1.68 mi =$285.60 (St.Paul to Barron Incin) (Source ATRI, includes labor)</t>
  </si>
  <si>
    <t>Total weight of above pills/capacity of pouch = 0.56 oz</t>
  </si>
  <si>
    <t>15 cyclobenzaprine 10 mg;  5 oxycontin 10 mg</t>
  </si>
  <si>
    <t>16 oz/.56oz per pouch = 28.6 pouches needed per lb of meds</t>
  </si>
  <si>
    <r>
      <rPr>
        <b/>
        <sz val="11"/>
        <color rgb="FFFF0000"/>
        <rFont val="Calibri"/>
        <family val="2"/>
        <scheme val="minor"/>
      </rPr>
      <t>Pharmacy Collection Costs</t>
    </r>
    <r>
      <rPr>
        <b/>
        <sz val="11"/>
        <rFont val="Calibri"/>
        <family val="2"/>
      </rPr>
      <t>⁴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most use a collection service that provides a bin and liners. Liners cost ~$45 -$195 (inc's labor, trans, incineration)</t>
    </r>
  </si>
  <si>
    <r>
      <t>Liners hold ~40 lbs. so the range is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~$1.13-$4.88/lb</t>
    </r>
    <r>
      <rPr>
        <sz val="11"/>
        <color theme="1"/>
        <rFont val="Calibri"/>
        <family val="2"/>
        <scheme val="minor"/>
      </rPr>
      <t>. + pharmacy staff oversight labor</t>
    </r>
    <r>
      <rPr>
        <sz val="11"/>
        <color theme="1"/>
        <rFont val="Calibri"/>
        <family val="2"/>
      </rPr>
      <t>⁵</t>
    </r>
    <r>
      <rPr>
        <sz val="11"/>
        <color theme="1"/>
        <rFont val="Calibri"/>
        <family val="2"/>
        <scheme val="minor"/>
      </rPr>
      <t xml:space="preserve"> + Collection bin (if purchased separately)</t>
    </r>
  </si>
  <si>
    <t>⁴Mail back envelope and Pouch costs do not include labor needed for distribution to the public, which should be equivalent between them</t>
  </si>
  <si>
    <t>⁵Pharmacy labor cost for bin use is lower than Law Enf. since staff don't remove/replace liners, or transport between sites or to an incinerator</t>
  </si>
  <si>
    <t xml:space="preserve">The majority of LE's costs are labor: ~ 83-97%; pouches and mail-back envelopes take far less labor to manage than collection bins </t>
  </si>
  <si>
    <r>
      <rPr>
        <sz val="11"/>
        <color rgb="FF7030A0"/>
        <rFont val="Calibri"/>
        <family val="2"/>
        <scheme val="minor"/>
      </rPr>
      <t>Low hour/high hour:</t>
    </r>
    <r>
      <rPr>
        <sz val="11"/>
        <color theme="1"/>
        <rFont val="Calibri"/>
        <family val="2"/>
        <scheme val="minor"/>
      </rPr>
      <t xml:space="preserve"> as # of bins serviced per county/city increases, labor increases due to coord/trans between sites</t>
    </r>
  </si>
  <si>
    <r>
      <rPr>
        <b/>
        <sz val="11"/>
        <color rgb="FFFF0000"/>
        <rFont val="Calibri"/>
        <family val="2"/>
        <scheme val="minor"/>
      </rPr>
      <t>Mailback Envelope Costs</t>
    </r>
    <r>
      <rPr>
        <b/>
        <sz val="11"/>
        <rFont val="Calibri"/>
        <family val="2"/>
        <scheme val="minor"/>
      </rPr>
      <t>⁴</t>
    </r>
    <r>
      <rPr>
        <b/>
        <sz val="11"/>
        <color theme="1"/>
        <rFont val="Calibri"/>
        <family val="2"/>
        <scheme val="minor"/>
      </rPr>
      <t xml:space="preserve">: </t>
    </r>
    <r>
      <rPr>
        <sz val="11"/>
        <color theme="1"/>
        <rFont val="Calibri"/>
        <family val="2"/>
        <scheme val="minor"/>
      </rPr>
      <t xml:space="preserve">Envelopes cost $5-6 each and can hold .5 lbs = is </t>
    </r>
    <r>
      <rPr>
        <b/>
        <sz val="11"/>
        <color rgb="FFFF0000"/>
        <rFont val="Calibri"/>
        <family val="2"/>
        <scheme val="minor"/>
      </rPr>
      <t>$10-12/lb</t>
    </r>
    <r>
      <rPr>
        <b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 Cost includes envelope, postage and incineration </t>
    </r>
  </si>
  <si>
    <t xml:space="preserve">No costs above include collection bins which are &lt; $1,000 to install and should last 25+ yrs ($40 annual cost) </t>
  </si>
  <si>
    <t>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</si>
</sst>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65">
    <xf numFmtId="0" fontId="0" fillId="0" borderId="0" xfId="0"/>
    <xf numFmtId="164" fontId="0" fillId="9" borderId="3" xfId="1" applyNumberFormat="1" applyFont="1" applyFill="1" applyBorder="1"/>
    <xf numFmtId="164" fontId="7" fillId="4" borderId="8" xfId="0" applyNumberFormat="1" applyFont="1" applyFill="1" applyBorder="1" applyAlignment="1">
      <alignment wrapText="1"/>
    </xf>
    <xf numFmtId="164" fontId="0" fillId="9" borderId="3" xfId="1" applyNumberFormat="1" applyFont="1" applyFill="1" applyBorder="1" applyAlignment="1">
      <alignment horizontal="left"/>
    </xf>
    <xf numFmtId="0" fontId="4" fillId="3" borderId="12" xfId="0" applyFont="1" applyFill="1" applyBorder="1" applyAlignment="1">
      <alignment horizontal="right" vertical="center"/>
    </xf>
    <xf numFmtId="164" fontId="6" fillId="6" borderId="2" xfId="1" applyNumberFormat="1" applyFont="1" applyFill="1" applyBorder="1" applyAlignment="1"/>
    <xf numFmtId="0" fontId="0" fillId="4" borderId="2" xfId="0" applyFill="1" applyBorder="1" applyAlignment="1">
      <alignment horizontal="right"/>
    </xf>
    <xf numFmtId="0" fontId="6" fillId="6" borderId="3" xfId="0" applyFont="1" applyFill="1" applyBorder="1" applyAlignment="1">
      <alignment horizontal="center"/>
    </xf>
    <xf numFmtId="0" fontId="0" fillId="8" borderId="0" xfId="0" applyFill="1"/>
    <xf numFmtId="0" fontId="11" fillId="5" borderId="12" xfId="0" applyFont="1" applyFill="1" applyBorder="1" applyAlignment="1">
      <alignment horizontal="center" vertical="center"/>
    </xf>
    <xf numFmtId="44" fontId="11" fillId="6" borderId="3" xfId="1" applyFont="1" applyFill="1" applyBorder="1" applyAlignment="1">
      <alignment horizontal="center" vertical="center"/>
    </xf>
    <xf numFmtId="164" fontId="12" fillId="6" borderId="12" xfId="1" applyNumberFormat="1" applyFont="1" applyFill="1" applyBorder="1" applyAlignment="1">
      <alignment vertical="center"/>
    </xf>
    <xf numFmtId="0" fontId="11" fillId="10" borderId="12" xfId="0" applyFont="1" applyFill="1" applyBorder="1" applyAlignment="1">
      <alignment horizontal="center" vertical="center"/>
    </xf>
    <xf numFmtId="0" fontId="9" fillId="10" borderId="12" xfId="0" applyFont="1" applyFill="1" applyBorder="1"/>
    <xf numFmtId="0" fontId="12" fillId="5" borderId="12" xfId="0" applyFont="1" applyFill="1" applyBorder="1" applyAlignment="1">
      <alignment horizontal="center" vertical="center"/>
    </xf>
    <xf numFmtId="16" fontId="9" fillId="2" borderId="12" xfId="0" applyNumberFormat="1" applyFont="1" applyFill="1" applyBorder="1" applyAlignment="1">
      <alignment horizontal="center" vertical="center"/>
    </xf>
    <xf numFmtId="16" fontId="9" fillId="2" borderId="1" xfId="0" applyNumberFormat="1" applyFont="1" applyFill="1" applyBorder="1" applyAlignment="1">
      <alignment horizontal="center" vertical="center"/>
    </xf>
    <xf numFmtId="16" fontId="9" fillId="2" borderId="3" xfId="0" applyNumberFormat="1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164" fontId="9" fillId="6" borderId="12" xfId="1" applyNumberFormat="1" applyFont="1" applyFill="1" applyBorder="1" applyAlignment="1">
      <alignment horizontal="center" vertical="center"/>
    </xf>
    <xf numFmtId="164" fontId="9" fillId="6" borderId="1" xfId="1" applyNumberFormat="1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164" fontId="9" fillId="6" borderId="3" xfId="1" applyNumberFormat="1" applyFont="1" applyFill="1" applyBorder="1" applyAlignment="1">
      <alignment horizontal="center" vertical="center"/>
    </xf>
    <xf numFmtId="164" fontId="9" fillId="6" borderId="1" xfId="0" applyNumberFormat="1" applyFont="1" applyFill="1" applyBorder="1" applyAlignment="1">
      <alignment horizontal="center" vertical="center"/>
    </xf>
    <xf numFmtId="164" fontId="9" fillId="6" borderId="5" xfId="1" applyNumberFormat="1" applyFont="1" applyFill="1" applyBorder="1" applyAlignment="1">
      <alignment horizontal="center" vertical="center"/>
    </xf>
    <xf numFmtId="164" fontId="9" fillId="6" borderId="3" xfId="0" applyNumberFormat="1" applyFont="1" applyFill="1" applyBorder="1" applyAlignment="1">
      <alignment horizontal="center" vertical="center"/>
    </xf>
    <xf numFmtId="164" fontId="9" fillId="6" borderId="12" xfId="0" applyNumberFormat="1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0" fillId="8" borderId="0" xfId="0" applyFill="1" applyAlignment="1"/>
    <xf numFmtId="0" fontId="7" fillId="10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16" fontId="9" fillId="2" borderId="10" xfId="0" applyNumberFormat="1" applyFont="1" applyFill="1" applyBorder="1" applyAlignment="1">
      <alignment horizontal="center" vertical="center"/>
    </xf>
    <xf numFmtId="164" fontId="9" fillId="6" borderId="13" xfId="1" applyNumberFormat="1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44" fontId="11" fillId="2" borderId="8" xfId="1" applyFont="1" applyFill="1" applyBorder="1" applyAlignment="1">
      <alignment horizontal="center" vertical="center"/>
    </xf>
    <xf numFmtId="44" fontId="11" fillId="2" borderId="5" xfId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4" fontId="11" fillId="2" borderId="4" xfId="1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8" borderId="0" xfId="0" applyFill="1" applyBorder="1" applyAlignment="1">
      <alignment horizontal="left"/>
    </xf>
    <xf numFmtId="0" fontId="7" fillId="5" borderId="4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5" borderId="8" xfId="0" applyFill="1" applyBorder="1" applyAlignment="1">
      <alignment horizontal="left"/>
    </xf>
    <xf numFmtId="0" fontId="0" fillId="5" borderId="5" xfId="0" applyFill="1" applyBorder="1" applyAlignment="1">
      <alignment horizontal="left"/>
    </xf>
    <xf numFmtId="0" fontId="6" fillId="6" borderId="1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0" fillId="8" borderId="0" xfId="0" applyFill="1" applyBorder="1" applyAlignment="1">
      <alignment horizontal="left"/>
    </xf>
    <xf numFmtId="0" fontId="0" fillId="5" borderId="6" xfId="0" applyFill="1" applyBorder="1" applyAlignment="1">
      <alignment horizontal="left"/>
    </xf>
    <xf numFmtId="0" fontId="0" fillId="5" borderId="11" xfId="0" applyFill="1" applyBorder="1" applyAlignment="1">
      <alignment horizontal="left"/>
    </xf>
    <xf numFmtId="0" fontId="0" fillId="5" borderId="7" xfId="0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5" fillId="0" borderId="11" xfId="0" applyFont="1" applyBorder="1" applyAlignment="1">
      <alignment horizontal="center"/>
    </xf>
    <xf numFmtId="164" fontId="6" fillId="6" borderId="6" xfId="1" applyNumberFormat="1" applyFont="1" applyFill="1" applyBorder="1" applyAlignment="1"/>
    <xf numFmtId="0" fontId="6" fillId="6" borderId="7" xfId="0" applyFont="1" applyFill="1" applyBorder="1" applyAlignment="1"/>
    <xf numFmtId="0" fontId="0" fillId="4" borderId="8" xfId="0" applyFill="1" applyBorder="1" applyAlignment="1">
      <alignment horizontal="center"/>
    </xf>
    <xf numFmtId="0" fontId="0" fillId="6" borderId="1" xfId="0" applyFill="1" applyBorder="1" applyAlignment="1">
      <alignment horizontal="left"/>
    </xf>
    <xf numFmtId="0" fontId="0" fillId="6" borderId="2" xfId="0" applyFill="1" applyBorder="1" applyAlignment="1">
      <alignment horizontal="left"/>
    </xf>
    <xf numFmtId="0" fontId="0" fillId="6" borderId="3" xfId="0" applyFill="1" applyBorder="1" applyAlignment="1">
      <alignment horizontal="left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 vertical="center"/>
    </xf>
    <xf numFmtId="164" fontId="6" fillId="3" borderId="9" xfId="1" applyNumberFormat="1" applyFont="1" applyFill="1" applyBorder="1" applyAlignment="1">
      <alignment horizontal="center" vertical="center"/>
    </xf>
    <xf numFmtId="164" fontId="6" fillId="3" borderId="6" xfId="1" applyNumberFormat="1" applyFont="1" applyFill="1" applyBorder="1" applyAlignment="1">
      <alignment horizontal="center" vertical="center"/>
    </xf>
    <xf numFmtId="164" fontId="6" fillId="3" borderId="7" xfId="1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vertical="center"/>
    </xf>
    <xf numFmtId="44" fontId="7" fillId="4" borderId="1" xfId="0" applyNumberFormat="1" applyFont="1" applyFill="1" applyBorder="1" applyAlignment="1">
      <alignment horizontal="right" vertical="center"/>
    </xf>
    <xf numFmtId="44" fontId="7" fillId="4" borderId="3" xfId="0" applyNumberFormat="1" applyFont="1" applyFill="1" applyBorder="1" applyAlignment="1">
      <alignment horizontal="right" vertical="center"/>
    </xf>
    <xf numFmtId="164" fontId="6" fillId="3" borderId="8" xfId="1" applyNumberFormat="1" applyFont="1" applyFill="1" applyBorder="1" applyAlignment="1">
      <alignment horizontal="center" vertical="center"/>
    </xf>
    <xf numFmtId="164" fontId="6" fillId="3" borderId="0" xfId="1" applyNumberFormat="1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164" fontId="0" fillId="3" borderId="11" xfId="1" applyNumberFormat="1" applyFont="1" applyFill="1" applyBorder="1" applyAlignment="1">
      <alignment vertical="center"/>
    </xf>
    <xf numFmtId="164" fontId="16" fillId="3" borderId="11" xfId="1" applyNumberFormat="1" applyFont="1" applyFill="1" applyBorder="1" applyAlignment="1">
      <alignment vertical="center"/>
    </xf>
    <xf numFmtId="0" fontId="6" fillId="3" borderId="6" xfId="2" applyFont="1" applyFill="1" applyBorder="1" applyAlignment="1">
      <alignment horizontal="center"/>
    </xf>
    <xf numFmtId="0" fontId="6" fillId="3" borderId="11" xfId="2" applyFont="1" applyFill="1" applyBorder="1" applyAlignment="1">
      <alignment horizontal="center"/>
    </xf>
    <xf numFmtId="164" fontId="0" fillId="3" borderId="6" xfId="1" applyNumberFormat="1" applyFont="1" applyFill="1" applyBorder="1"/>
    <xf numFmtId="164" fontId="16" fillId="3" borderId="7" xfId="1" applyNumberFormat="1" applyFont="1" applyFill="1" applyBorder="1" applyAlignment="1">
      <alignment horizontal="left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44" fontId="0" fillId="7" borderId="1" xfId="0" applyNumberFormat="1" applyFont="1" applyFill="1" applyBorder="1" applyAlignment="1">
      <alignment horizontal="right"/>
    </xf>
    <xf numFmtId="44" fontId="0" fillId="7" borderId="2" xfId="0" applyNumberFormat="1" applyFont="1" applyFill="1" applyBorder="1" applyAlignment="1">
      <alignment horizontal="right"/>
    </xf>
    <xf numFmtId="0" fontId="2" fillId="8" borderId="0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/>
    </xf>
    <xf numFmtId="0" fontId="4" fillId="8" borderId="0" xfId="0" applyFont="1" applyFill="1" applyBorder="1" applyAlignment="1">
      <alignment horizontal="right" vertical="center"/>
    </xf>
    <xf numFmtId="0" fontId="0" fillId="8" borderId="10" xfId="0" applyFill="1" applyBorder="1" applyAlignment="1">
      <alignment horizontal="left"/>
    </xf>
    <xf numFmtId="164" fontId="0" fillId="5" borderId="5" xfId="1" applyNumberFormat="1" applyFont="1" applyFill="1" applyBorder="1" applyAlignment="1">
      <alignment wrapText="1"/>
    </xf>
    <xf numFmtId="44" fontId="0" fillId="5" borderId="3" xfId="0" applyNumberFormat="1" applyFont="1" applyFill="1" applyBorder="1" applyAlignment="1">
      <alignment horizontal="left" vertical="center"/>
    </xf>
    <xf numFmtId="44" fontId="8" fillId="7" borderId="2" xfId="0" applyNumberFormat="1" applyFont="1" applyFill="1" applyBorder="1" applyAlignment="1"/>
    <xf numFmtId="0" fontId="8" fillId="7" borderId="2" xfId="0" applyFont="1" applyFill="1" applyBorder="1" applyAlignment="1"/>
    <xf numFmtId="0" fontId="8" fillId="7" borderId="3" xfId="0" applyFont="1" applyFill="1" applyBorder="1" applyAlignment="1">
      <alignment wrapText="1"/>
    </xf>
    <xf numFmtId="44" fontId="8" fillId="7" borderId="1" xfId="0" applyNumberFormat="1" applyFont="1" applyFill="1" applyBorder="1" applyAlignment="1">
      <alignment wrapText="1"/>
    </xf>
    <xf numFmtId="0" fontId="0" fillId="4" borderId="1" xfId="0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0" fillId="6" borderId="6" xfId="0" applyFill="1" applyBorder="1" applyAlignment="1">
      <alignment horizontal="left"/>
    </xf>
    <xf numFmtId="0" fontId="0" fillId="6" borderId="11" xfId="0" applyFill="1" applyBorder="1" applyAlignment="1">
      <alignment horizontal="left"/>
    </xf>
    <xf numFmtId="44" fontId="1" fillId="6" borderId="8" xfId="1" applyFont="1" applyFill="1" applyBorder="1" applyAlignment="1">
      <alignment horizontal="left" vertical="center"/>
    </xf>
    <xf numFmtId="44" fontId="1" fillId="6" borderId="5" xfId="1" applyFont="1" applyFill="1" applyBorder="1" applyAlignment="1">
      <alignment horizontal="left" vertical="center"/>
    </xf>
    <xf numFmtId="0" fontId="0" fillId="6" borderId="4" xfId="0" applyFill="1" applyBorder="1" applyAlignment="1">
      <alignment horizontal="left"/>
    </xf>
    <xf numFmtId="0" fontId="0" fillId="6" borderId="5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6" borderId="7" xfId="0" applyFill="1" applyBorder="1" applyAlignment="1">
      <alignment horizontal="left"/>
    </xf>
    <xf numFmtId="0" fontId="13" fillId="2" borderId="2" xfId="0" applyFont="1" applyFill="1" applyBorder="1" applyAlignment="1">
      <alignment horizontal="center" vertical="center"/>
    </xf>
    <xf numFmtId="16" fontId="9" fillId="2" borderId="0" xfId="0" applyNumberFormat="1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64" fontId="9" fillId="6" borderId="8" xfId="1" applyNumberFormat="1" applyFont="1" applyFill="1" applyBorder="1" applyAlignment="1">
      <alignment horizontal="center" vertical="center"/>
    </xf>
    <xf numFmtId="164" fontId="9" fillId="6" borderId="8" xfId="0" applyNumberFormat="1" applyFont="1" applyFill="1" applyBorder="1" applyAlignment="1">
      <alignment horizontal="center" vertical="center"/>
    </xf>
    <xf numFmtId="164" fontId="9" fillId="6" borderId="2" xfId="1" applyNumberFormat="1" applyFont="1" applyFill="1" applyBorder="1" applyAlignment="1">
      <alignment horizontal="center" vertical="center"/>
    </xf>
    <xf numFmtId="0" fontId="0" fillId="6" borderId="8" xfId="0" applyFill="1" applyBorder="1" applyAlignment="1">
      <alignment horizontal="left"/>
    </xf>
    <xf numFmtId="0" fontId="0" fillId="8" borderId="9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7" borderId="1" xfId="0" applyFill="1" applyBorder="1" applyAlignment="1">
      <alignment horizontal="left"/>
    </xf>
    <xf numFmtId="0" fontId="0" fillId="7" borderId="2" xfId="0" applyFill="1" applyBorder="1" applyAlignment="1">
      <alignment horizontal="left"/>
    </xf>
    <xf numFmtId="0" fontId="0" fillId="7" borderId="3" xfId="0" applyFill="1" applyBorder="1" applyAlignment="1">
      <alignment horizontal="left"/>
    </xf>
    <xf numFmtId="0" fontId="0" fillId="8" borderId="1" xfId="0" applyFill="1" applyBorder="1" applyAlignment="1">
      <alignment horizontal="right"/>
    </xf>
    <xf numFmtId="0" fontId="0" fillId="8" borderId="2" xfId="0" applyFill="1" applyBorder="1" applyAlignment="1">
      <alignment horizontal="right"/>
    </xf>
    <xf numFmtId="164" fontId="0" fillId="8" borderId="2" xfId="1" applyNumberFormat="1" applyFont="1" applyFill="1" applyBorder="1" applyAlignment="1">
      <alignment horizontal="left"/>
    </xf>
    <xf numFmtId="164" fontId="0" fillId="8" borderId="3" xfId="1" applyNumberFormat="1" applyFont="1" applyFill="1" applyBorder="1"/>
    <xf numFmtId="0" fontId="0" fillId="4" borderId="6" xfId="0" applyFill="1" applyBorder="1" applyAlignment="1">
      <alignment horizontal="center" wrapText="1"/>
    </xf>
    <xf numFmtId="0" fontId="0" fillId="4" borderId="11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0" fillId="4" borderId="8" xfId="0" applyFill="1" applyBorder="1" applyAlignment="1">
      <alignment horizontal="center" wrapText="1"/>
    </xf>
    <xf numFmtId="0" fontId="0" fillId="4" borderId="5" xfId="0" applyFill="1" applyBorder="1" applyAlignment="1">
      <alignment horizontal="center" wrapText="1"/>
    </xf>
    <xf numFmtId="0" fontId="0" fillId="4" borderId="7" xfId="0" applyFill="1" applyBorder="1" applyAlignment="1">
      <alignment horizontal="center" wrapText="1"/>
    </xf>
    <xf numFmtId="44" fontId="0" fillId="6" borderId="4" xfId="1" applyFont="1" applyFill="1" applyBorder="1" applyAlignment="1">
      <alignment horizontal="left" vertical="center"/>
    </xf>
    <xf numFmtId="0" fontId="0" fillId="0" borderId="4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11" borderId="1" xfId="0" applyFill="1" applyBorder="1" applyAlignment="1">
      <alignment horizontal="left"/>
    </xf>
    <xf numFmtId="0" fontId="0" fillId="11" borderId="2" xfId="0" applyFill="1" applyBorder="1" applyAlignment="1">
      <alignment horizontal="left"/>
    </xf>
    <xf numFmtId="0" fontId="0" fillId="11" borderId="3" xfId="0" applyFill="1" applyBorder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showGridLines="0" tabSelected="1" zoomScaleNormal="100" workbookViewId="0">
      <selection activeCell="M24" sqref="M24"/>
    </sheetView>
  </sheetViews>
  <sheetFormatPr defaultRowHeight="15" x14ac:dyDescent="0.25"/>
  <cols>
    <col min="1" max="1" width="19.28515625" customWidth="1"/>
    <col min="2" max="2" width="9.5703125" customWidth="1"/>
    <col min="3" max="3" width="14.42578125" customWidth="1"/>
    <col min="4" max="4" width="12" customWidth="1"/>
    <col min="5" max="5" width="2.7109375" customWidth="1"/>
    <col min="6" max="6" width="10.7109375" customWidth="1"/>
    <col min="7" max="7" width="11.42578125" customWidth="1"/>
    <col min="8" max="8" width="10.85546875" customWidth="1"/>
    <col min="9" max="9" width="11.7109375" customWidth="1"/>
    <col min="10" max="10" width="11.28515625" customWidth="1"/>
    <col min="11" max="11" width="11.7109375" customWidth="1"/>
    <col min="12" max="12" width="12.140625" customWidth="1"/>
    <col min="13" max="13" width="13.7109375" customWidth="1"/>
  </cols>
  <sheetData>
    <row r="1" spans="1:11" ht="18.75" customHeight="1" x14ac:dyDescent="0.35">
      <c r="A1" s="79" t="s">
        <v>29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x14ac:dyDescent="0.25">
      <c r="A2" s="52" t="s">
        <v>28</v>
      </c>
      <c r="B2" s="53"/>
      <c r="C2" s="53"/>
      <c r="D2" s="53"/>
      <c r="E2" s="53"/>
      <c r="F2" s="53"/>
      <c r="G2" s="53"/>
      <c r="H2" s="53"/>
      <c r="I2" s="53"/>
      <c r="J2" s="53"/>
      <c r="K2" s="54"/>
    </row>
    <row r="3" spans="1:11" x14ac:dyDescent="0.25">
      <c r="A3" s="33" t="s">
        <v>0</v>
      </c>
      <c r="B3" s="36" t="s">
        <v>6</v>
      </c>
      <c r="C3" s="36" t="s">
        <v>9</v>
      </c>
      <c r="D3" s="37" t="s">
        <v>9</v>
      </c>
      <c r="E3" s="133"/>
      <c r="F3" s="38"/>
      <c r="G3" s="38" t="s">
        <v>9</v>
      </c>
      <c r="H3" s="36" t="s">
        <v>9</v>
      </c>
      <c r="I3" s="36" t="s">
        <v>7</v>
      </c>
      <c r="J3" s="36" t="s">
        <v>8</v>
      </c>
      <c r="K3" s="12" t="s">
        <v>2</v>
      </c>
    </row>
    <row r="4" spans="1:11" x14ac:dyDescent="0.25">
      <c r="A4" s="33" t="s">
        <v>1</v>
      </c>
      <c r="B4" s="15" t="s">
        <v>23</v>
      </c>
      <c r="C4" s="15" t="s">
        <v>24</v>
      </c>
      <c r="D4" s="16">
        <v>42886</v>
      </c>
      <c r="E4" s="134"/>
      <c r="F4" s="39">
        <v>42928</v>
      </c>
      <c r="G4" s="17">
        <v>42978</v>
      </c>
      <c r="H4" s="15">
        <v>43013</v>
      </c>
      <c r="I4" s="15">
        <v>43046</v>
      </c>
      <c r="J4" s="15">
        <v>43059</v>
      </c>
      <c r="K4" s="13"/>
    </row>
    <row r="5" spans="1:11" x14ac:dyDescent="0.25">
      <c r="A5" s="34" t="s">
        <v>19</v>
      </c>
      <c r="B5" s="9" t="s">
        <v>25</v>
      </c>
      <c r="C5" s="28">
        <v>2.02</v>
      </c>
      <c r="D5" s="29">
        <v>1.37</v>
      </c>
      <c r="E5" s="135"/>
      <c r="F5" s="30"/>
      <c r="G5" s="31">
        <v>1.26</v>
      </c>
      <c r="H5" s="28">
        <v>1.07</v>
      </c>
      <c r="I5" s="28"/>
      <c r="J5" s="9"/>
      <c r="K5" s="14">
        <f>C5+D5+G5+H5</f>
        <v>5.7200000000000006</v>
      </c>
    </row>
    <row r="6" spans="1:11" x14ac:dyDescent="0.25">
      <c r="A6" s="35" t="s">
        <v>41</v>
      </c>
      <c r="B6" s="18"/>
      <c r="C6" s="19">
        <v>1010</v>
      </c>
      <c r="D6" s="20">
        <v>685</v>
      </c>
      <c r="E6" s="136"/>
      <c r="F6" s="21"/>
      <c r="G6" s="22">
        <v>630</v>
      </c>
      <c r="H6" s="19">
        <v>535</v>
      </c>
      <c r="I6" s="18"/>
      <c r="J6" s="18"/>
      <c r="K6" s="11">
        <v>2860</v>
      </c>
    </row>
    <row r="7" spans="1:11" x14ac:dyDescent="0.25">
      <c r="A7" s="35" t="s">
        <v>39</v>
      </c>
      <c r="B7" s="19">
        <v>483.55</v>
      </c>
      <c r="C7" s="18"/>
      <c r="D7" s="23"/>
      <c r="E7" s="137"/>
      <c r="F7" s="24">
        <v>364.2</v>
      </c>
      <c r="G7" s="25"/>
      <c r="H7" s="26"/>
      <c r="I7" s="19">
        <v>690</v>
      </c>
      <c r="J7" s="19">
        <v>58.2</v>
      </c>
      <c r="K7" s="11">
        <v>1595.95</v>
      </c>
    </row>
    <row r="8" spans="1:11" x14ac:dyDescent="0.25">
      <c r="A8" s="35" t="s">
        <v>40</v>
      </c>
      <c r="B8" s="18" t="s">
        <v>3</v>
      </c>
      <c r="C8" s="19">
        <v>572</v>
      </c>
      <c r="D8" s="20">
        <v>285.60000000000002</v>
      </c>
      <c r="E8" s="138"/>
      <c r="F8" s="27"/>
      <c r="G8" s="24">
        <v>285.60000000000002</v>
      </c>
      <c r="H8" s="40">
        <v>285.60000000000002</v>
      </c>
      <c r="I8" s="41"/>
      <c r="J8" s="18"/>
      <c r="K8" s="11">
        <v>1430</v>
      </c>
    </row>
    <row r="9" spans="1:11" x14ac:dyDescent="0.25">
      <c r="A9" s="155" t="s">
        <v>42</v>
      </c>
      <c r="B9" s="122"/>
      <c r="C9" s="123"/>
      <c r="D9" s="124" t="s">
        <v>43</v>
      </c>
      <c r="E9" s="139"/>
      <c r="F9" s="125"/>
      <c r="G9" s="46" t="s">
        <v>4</v>
      </c>
      <c r="H9" s="43" t="s">
        <v>4</v>
      </c>
      <c r="I9" s="44" t="s">
        <v>4</v>
      </c>
      <c r="J9" s="10" t="s">
        <v>22</v>
      </c>
      <c r="K9" s="11">
        <v>5886</v>
      </c>
    </row>
    <row r="10" spans="1:11" x14ac:dyDescent="0.25">
      <c r="A10" s="83" t="s">
        <v>44</v>
      </c>
      <c r="B10" s="84"/>
      <c r="C10" s="84"/>
      <c r="D10" s="84"/>
      <c r="E10" s="84"/>
      <c r="F10" s="84"/>
      <c r="G10" s="84"/>
      <c r="H10" s="85"/>
      <c r="I10" s="45"/>
      <c r="J10" s="42" t="s">
        <v>16</v>
      </c>
      <c r="K10" s="4" t="s">
        <v>5</v>
      </c>
    </row>
    <row r="11" spans="1:11" ht="8.25" customHeight="1" x14ac:dyDescent="0.25">
      <c r="A11" s="51"/>
      <c r="B11" s="51"/>
      <c r="C11" s="51"/>
      <c r="D11" s="51"/>
      <c r="E11" s="51"/>
      <c r="F11" s="51"/>
      <c r="G11" s="51"/>
      <c r="H11" s="108"/>
      <c r="I11" s="108"/>
      <c r="J11" s="109"/>
      <c r="K11" s="110"/>
    </row>
    <row r="12" spans="1:11" ht="16.149999999999999" customHeight="1" x14ac:dyDescent="0.25">
      <c r="A12" s="67" t="s">
        <v>37</v>
      </c>
      <c r="B12" s="68"/>
      <c r="C12" s="68"/>
      <c r="D12" s="68"/>
      <c r="E12" s="68"/>
      <c r="F12" s="68"/>
      <c r="G12" s="68"/>
      <c r="H12" s="68"/>
      <c r="I12" s="68"/>
      <c r="J12" s="68"/>
      <c r="K12" s="69"/>
    </row>
    <row r="13" spans="1:11" ht="16.149999999999999" customHeight="1" x14ac:dyDescent="0.25">
      <c r="A13" s="73" t="s">
        <v>36</v>
      </c>
      <c r="B13" s="74"/>
      <c r="C13" s="74"/>
      <c r="D13" s="74"/>
      <c r="E13" s="74"/>
      <c r="F13" s="74"/>
      <c r="G13" s="74"/>
      <c r="H13" s="74"/>
      <c r="I13" s="74"/>
      <c r="J13" s="74"/>
      <c r="K13" s="75"/>
    </row>
    <row r="14" spans="1:11" s="8" customFormat="1" ht="8.25" customHeight="1" x14ac:dyDescent="0.25">
      <c r="A14" s="140"/>
      <c r="B14" s="51"/>
      <c r="C14" s="51"/>
      <c r="D14" s="51"/>
      <c r="E14" s="51"/>
      <c r="F14" s="51"/>
      <c r="G14" s="51"/>
      <c r="H14" s="51"/>
      <c r="I14" s="51"/>
      <c r="J14" s="51"/>
      <c r="K14" s="111"/>
    </row>
    <row r="15" spans="1:11" x14ac:dyDescent="0.25">
      <c r="A15" s="55" t="s">
        <v>12</v>
      </c>
      <c r="B15" s="56"/>
      <c r="C15" s="56"/>
      <c r="D15" s="57"/>
      <c r="F15" s="55" t="s">
        <v>15</v>
      </c>
      <c r="G15" s="56"/>
      <c r="H15" s="56"/>
      <c r="I15" s="56"/>
      <c r="J15" s="56"/>
      <c r="K15" s="57"/>
    </row>
    <row r="16" spans="1:11" x14ac:dyDescent="0.25">
      <c r="A16" s="58" t="s">
        <v>11</v>
      </c>
      <c r="B16" s="59"/>
      <c r="C16" s="59"/>
      <c r="D16" s="141"/>
      <c r="F16" s="88" t="s">
        <v>16</v>
      </c>
      <c r="G16" s="95"/>
      <c r="H16" s="86" t="s">
        <v>14</v>
      </c>
      <c r="I16" s="97"/>
      <c r="J16" s="86" t="s">
        <v>13</v>
      </c>
      <c r="K16" s="87"/>
    </row>
    <row r="17" spans="1:11" x14ac:dyDescent="0.25">
      <c r="A17" s="126" t="s">
        <v>10</v>
      </c>
      <c r="B17" s="127"/>
      <c r="C17" s="127"/>
      <c r="D17" s="128"/>
      <c r="F17" s="89"/>
      <c r="G17" s="96"/>
      <c r="H17" s="100" t="s">
        <v>30</v>
      </c>
      <c r="I17" s="101"/>
      <c r="J17" s="104" t="s">
        <v>20</v>
      </c>
      <c r="K17" s="105"/>
    </row>
    <row r="18" spans="1:11" x14ac:dyDescent="0.25">
      <c r="A18" s="129" t="s">
        <v>46</v>
      </c>
      <c r="B18" s="130"/>
      <c r="C18" s="130"/>
      <c r="D18" s="131"/>
      <c r="F18" s="90"/>
      <c r="G18" s="91"/>
      <c r="H18" s="98">
        <f t="shared" ref="H18" si="0">365*75</f>
        <v>27375</v>
      </c>
      <c r="I18" s="99" t="s">
        <v>26</v>
      </c>
      <c r="J18" s="102">
        <v>82125</v>
      </c>
      <c r="K18" s="103" t="s">
        <v>27</v>
      </c>
    </row>
    <row r="19" spans="1:11" x14ac:dyDescent="0.25">
      <c r="A19" s="124" t="s">
        <v>45</v>
      </c>
      <c r="B19" s="139"/>
      <c r="C19" s="139"/>
      <c r="D19" s="125"/>
      <c r="F19" s="70" t="s">
        <v>32</v>
      </c>
      <c r="G19" s="71"/>
      <c r="H19" s="5">
        <v>5886</v>
      </c>
      <c r="I19" s="7"/>
      <c r="J19" s="80">
        <v>5886</v>
      </c>
      <c r="K19" s="81"/>
    </row>
    <row r="20" spans="1:11" ht="14.45" customHeight="1" x14ac:dyDescent="0.25">
      <c r="A20" s="120" t="s">
        <v>47</v>
      </c>
      <c r="B20" s="121"/>
      <c r="C20" s="121"/>
      <c r="D20" s="132"/>
      <c r="F20" s="93" t="s">
        <v>17</v>
      </c>
      <c r="G20" s="94"/>
      <c r="H20" s="92">
        <f>SUM(H18:H19)</f>
        <v>33261</v>
      </c>
      <c r="I20" s="113" t="s">
        <v>21</v>
      </c>
      <c r="J20" s="2">
        <f>SUM(J18:J19)</f>
        <v>88011</v>
      </c>
      <c r="K20" s="112" t="s">
        <v>21</v>
      </c>
    </row>
    <row r="21" spans="1:11" x14ac:dyDescent="0.25">
      <c r="A21" s="142" t="s">
        <v>38</v>
      </c>
      <c r="B21" s="143"/>
      <c r="C21" s="143"/>
      <c r="D21" s="144"/>
      <c r="F21" s="106" t="s">
        <v>18</v>
      </c>
      <c r="G21" s="107"/>
      <c r="H21" s="114">
        <f>H20/11440</f>
        <v>2.9074300699300699</v>
      </c>
      <c r="I21" s="115" t="s">
        <v>56</v>
      </c>
      <c r="J21" s="117">
        <f>J20/11440</f>
        <v>7.6932692307692312</v>
      </c>
      <c r="K21" s="116" t="s">
        <v>56</v>
      </c>
    </row>
    <row r="22" spans="1:11" ht="9" customHeight="1" x14ac:dyDescent="0.25">
      <c r="A22" s="72"/>
      <c r="B22" s="72"/>
      <c r="C22" s="72"/>
      <c r="D22" s="72"/>
      <c r="E22" s="51"/>
      <c r="F22" s="32"/>
    </row>
    <row r="23" spans="1:11" x14ac:dyDescent="0.25">
      <c r="A23" s="60" t="s">
        <v>31</v>
      </c>
      <c r="B23" s="82"/>
      <c r="C23" s="82"/>
      <c r="D23" s="82"/>
      <c r="E23" s="82"/>
      <c r="F23" s="82"/>
      <c r="G23" s="151" t="s">
        <v>53</v>
      </c>
      <c r="H23" s="152"/>
      <c r="I23" s="152"/>
      <c r="J23" s="152"/>
      <c r="K23" s="153"/>
    </row>
    <row r="24" spans="1:11" x14ac:dyDescent="0.25">
      <c r="A24" s="118" t="s">
        <v>33</v>
      </c>
      <c r="B24" s="119"/>
      <c r="C24" s="119"/>
      <c r="D24" s="119"/>
      <c r="E24" s="6"/>
      <c r="F24" s="1">
        <f>7207*106</f>
        <v>763942</v>
      </c>
      <c r="G24" s="149"/>
      <c r="H24" s="150"/>
      <c r="I24" s="150"/>
      <c r="J24" s="150"/>
      <c r="K24" s="154"/>
    </row>
    <row r="25" spans="1:11" x14ac:dyDescent="0.25">
      <c r="A25" s="118" t="s">
        <v>34</v>
      </c>
      <c r="B25" s="119"/>
      <c r="C25" s="119"/>
      <c r="D25" s="119"/>
      <c r="E25" s="6"/>
      <c r="F25" s="3">
        <v>88011</v>
      </c>
      <c r="G25" s="118" t="s">
        <v>35</v>
      </c>
      <c r="H25" s="119"/>
      <c r="I25" s="119"/>
      <c r="J25" s="119"/>
      <c r="K25" s="1">
        <v>33261</v>
      </c>
    </row>
    <row r="26" spans="1:11" s="8" customFormat="1" ht="9" customHeight="1" x14ac:dyDescent="0.25">
      <c r="A26" s="145"/>
      <c r="B26" s="146"/>
      <c r="C26" s="146"/>
      <c r="D26" s="146"/>
      <c r="E26" s="146"/>
      <c r="F26" s="147"/>
      <c r="G26" s="146"/>
      <c r="H26" s="146"/>
      <c r="I26" s="146"/>
      <c r="J26" s="146"/>
      <c r="K26" s="148"/>
    </row>
    <row r="27" spans="1:11" x14ac:dyDescent="0.25">
      <c r="A27" s="61" t="s">
        <v>48</v>
      </c>
      <c r="B27" s="62"/>
      <c r="C27" s="62"/>
      <c r="D27" s="62"/>
      <c r="E27" s="62"/>
      <c r="F27" s="62"/>
      <c r="G27" s="62"/>
      <c r="H27" s="62"/>
      <c r="I27" s="62"/>
      <c r="J27" s="62"/>
      <c r="K27" s="63"/>
    </row>
    <row r="28" spans="1:11" x14ac:dyDescent="0.25">
      <c r="A28" s="61" t="s">
        <v>49</v>
      </c>
      <c r="B28" s="62"/>
      <c r="C28" s="62"/>
      <c r="D28" s="62"/>
      <c r="E28" s="62"/>
      <c r="F28" s="62"/>
      <c r="G28" s="62"/>
      <c r="H28" s="62"/>
      <c r="I28" s="62"/>
      <c r="J28" s="62"/>
      <c r="K28" s="63"/>
    </row>
    <row r="29" spans="1:11" ht="8.25" customHeight="1" x14ac:dyDescent="0.25">
      <c r="A29" s="47"/>
      <c r="B29" s="48"/>
      <c r="C29" s="48"/>
      <c r="D29" s="48"/>
      <c r="E29" s="50"/>
      <c r="F29" s="48"/>
      <c r="G29" s="48"/>
      <c r="H29" s="48"/>
      <c r="I29" s="48"/>
      <c r="J29" s="48"/>
      <c r="K29" s="49"/>
    </row>
    <row r="30" spans="1:11" x14ac:dyDescent="0.25">
      <c r="A30" s="76" t="s">
        <v>54</v>
      </c>
      <c r="B30" s="77"/>
      <c r="C30" s="77"/>
      <c r="D30" s="77"/>
      <c r="E30" s="77"/>
      <c r="F30" s="77"/>
      <c r="G30" s="77"/>
      <c r="H30" s="77"/>
      <c r="I30" s="77"/>
      <c r="J30" s="77"/>
      <c r="K30" s="78"/>
    </row>
    <row r="31" spans="1:11" ht="8.25" customHeight="1" x14ac:dyDescent="0.25"/>
    <row r="32" spans="1:11" x14ac:dyDescent="0.25">
      <c r="A32" s="156" t="s">
        <v>50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58"/>
    </row>
    <row r="33" spans="1:11" x14ac:dyDescent="0.25">
      <c r="A33" s="159" t="s">
        <v>51</v>
      </c>
      <c r="B33" s="160"/>
      <c r="C33" s="160"/>
      <c r="D33" s="160"/>
      <c r="E33" s="160"/>
      <c r="F33" s="160"/>
      <c r="G33" s="160"/>
      <c r="H33" s="160"/>
      <c r="I33" s="160"/>
      <c r="J33" s="160"/>
      <c r="K33" s="161"/>
    </row>
    <row r="34" spans="1:11" x14ac:dyDescent="0.25">
      <c r="A34" s="64" t="s">
        <v>52</v>
      </c>
      <c r="B34" s="65"/>
      <c r="C34" s="65"/>
      <c r="D34" s="65"/>
      <c r="E34" s="65"/>
      <c r="F34" s="65"/>
      <c r="G34" s="65"/>
      <c r="H34" s="65"/>
      <c r="I34" s="65"/>
      <c r="J34" s="65"/>
      <c r="K34" s="66"/>
    </row>
    <row r="35" spans="1:11" x14ac:dyDescent="0.25">
      <c r="A35" s="162" t="s">
        <v>55</v>
      </c>
      <c r="B35" s="163"/>
      <c r="C35" s="163"/>
      <c r="D35" s="163"/>
      <c r="E35" s="163"/>
      <c r="F35" s="163"/>
      <c r="G35" s="163"/>
      <c r="H35" s="163"/>
      <c r="I35" s="163"/>
      <c r="J35" s="163"/>
      <c r="K35" s="164"/>
    </row>
  </sheetData>
  <mergeCells count="36">
    <mergeCell ref="A35:K35"/>
    <mergeCell ref="A33:K33"/>
    <mergeCell ref="F16:G18"/>
    <mergeCell ref="A23:F23"/>
    <mergeCell ref="A24:D24"/>
    <mergeCell ref="A25:D25"/>
    <mergeCell ref="G25:J25"/>
    <mergeCell ref="A16:D16"/>
    <mergeCell ref="A17:D17"/>
    <mergeCell ref="A9:C9"/>
    <mergeCell ref="D9:F9"/>
    <mergeCell ref="A32:K32"/>
    <mergeCell ref="A12:K12"/>
    <mergeCell ref="A13:K13"/>
    <mergeCell ref="A10:H10"/>
    <mergeCell ref="A15:D15"/>
    <mergeCell ref="A18:D18"/>
    <mergeCell ref="A20:D20"/>
    <mergeCell ref="A21:D21"/>
    <mergeCell ref="G23:K24"/>
    <mergeCell ref="A30:K30"/>
    <mergeCell ref="A1:K1"/>
    <mergeCell ref="A27:K27"/>
    <mergeCell ref="A28:K28"/>
    <mergeCell ref="A19:D19"/>
    <mergeCell ref="F19:G19"/>
    <mergeCell ref="F20:G20"/>
    <mergeCell ref="F21:G21"/>
    <mergeCell ref="A22:D22"/>
    <mergeCell ref="A34:K34"/>
    <mergeCell ref="A2:K2"/>
    <mergeCell ref="F15:K15"/>
    <mergeCell ref="H16:I16"/>
    <mergeCell ref="H17:I17"/>
    <mergeCell ref="J16:K16"/>
    <mergeCell ref="J17:K17"/>
  </mergeCells>
  <pageMargins left="0.7" right="0.7" top="0.75" bottom="0.75" header="0.3" footer="0.3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County Cost Est. 2017</vt:lpstr>
    </vt:vector>
  </TitlesOfParts>
  <Company>PCA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Volkman, Jennifer</dc:creator>
  <cp:lastModifiedBy>Volkman, Jennifer</cp:lastModifiedBy>
  <cp:lastPrinted>2018-03-20T21:37:27Z</cp:lastPrinted>
  <dcterms:created xsi:type="dcterms:W3CDTF">2017-12-05T20:45:59Z</dcterms:created>
  <dcterms:modified xsi:type="dcterms:W3CDTF">2018-10-31T19:04:39Z</dcterms:modified>
</cp:coreProperties>
</file>